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610" windowHeight="9375"/>
  </bookViews>
  <sheets>
    <sheet name="2018" sheetId="5" r:id="rId1"/>
  </sheets>
  <calcPr calcId="145621"/>
</workbook>
</file>

<file path=xl/calcChain.xml><?xml version="1.0" encoding="utf-8"?>
<calcChain xmlns="http://schemas.openxmlformats.org/spreadsheetml/2006/main">
  <c r="E99" i="5" l="1"/>
  <c r="E90" i="5" l="1"/>
  <c r="E38" i="5" s="1"/>
  <c r="E100" i="5" s="1"/>
  <c r="C13" i="5"/>
  <c r="B13" i="5"/>
  <c r="E81" i="5"/>
  <c r="E93" i="5" l="1"/>
  <c r="E94" i="5"/>
  <c r="E74" i="5"/>
  <c r="D31" i="5" l="1"/>
  <c r="C14" i="5" l="1"/>
  <c r="B14" i="5"/>
  <c r="E109" i="5"/>
  <c r="E68" i="5"/>
  <c r="E62" i="5"/>
  <c r="D19" i="5"/>
  <c r="D18" i="5"/>
  <c r="D17" i="5"/>
  <c r="D16" i="5"/>
  <c r="E15" i="5"/>
  <c r="D14" i="5"/>
  <c r="D13" i="5" l="1"/>
</calcChain>
</file>

<file path=xl/sharedStrings.xml><?xml version="1.0" encoding="utf-8"?>
<sst xmlns="http://schemas.openxmlformats.org/spreadsheetml/2006/main" count="169" uniqueCount="136">
  <si>
    <t>Год постройки:   1982</t>
  </si>
  <si>
    <t>Общая площадь МКД:   10 967,1 кв.м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</si>
  <si>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</si>
  <si>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</si>
  <si>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</si>
  <si>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Жилищно-коммунальные услуги</t>
  </si>
  <si>
    <t>Содержание МКД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</si>
  <si>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</si>
  <si>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</si>
  <si>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</si>
  <si>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</si>
  <si>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</si>
  <si>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</si>
  <si>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</si>
  <si>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</si>
  <si>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</si>
  <si>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</si>
  <si>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</si>
  <si>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>Часть 2</t>
  </si>
  <si>
    <t>Часть 1</t>
  </si>
  <si>
    <t>-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</si>
  <si>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</si>
  <si>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</si>
  <si>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</si>
  <si>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</si>
  <si>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</si>
  <si>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</si>
  <si>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</si>
  <si>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</si>
  <si>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</si>
  <si>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</si>
  <si>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</si>
  <si>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Расходы по управлению многоквартирным домом</t>
  </si>
  <si>
    <t>Ремонт полугерметичной осветительной арматуры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</si>
  <si>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</si>
  <si>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</si>
  <si>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</si>
  <si>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</si>
  <si>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</si>
  <si>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>Мытье пола кабины лифта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</si>
  <si>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</si>
  <si>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</si>
  <si>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</si>
  <si>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</si>
  <si>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</si>
  <si>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</si>
  <si>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</si>
  <si>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</si>
  <si>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</si>
  <si>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</si>
  <si>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</si>
  <si>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</si>
  <si>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</si>
  <si>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</si>
  <si>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</si>
  <si>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</si>
  <si>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</si>
  <si>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</si>
  <si>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</si>
  <si>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</si>
  <si>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</si>
  <si>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</si>
  <si>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</si>
  <si>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</si>
  <si>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</si>
  <si>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Ремонт светильников люминесцентных с заменой стартеров и ламп</t>
  </si>
  <si>
    <t>статья расходов</t>
  </si>
  <si>
    <t>наименование работ</t>
  </si>
  <si>
    <t>сумма, руб.</t>
  </si>
  <si>
    <t>РА Мост ООО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</si>
  <si>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</si>
  <si>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Начислено, руб.</t>
  </si>
  <si>
    <t>Оплачено, руб.</t>
  </si>
  <si>
    <t>Задолженность по дому, руб.</t>
  </si>
  <si>
    <t>Содержание жилья</t>
  </si>
  <si>
    <t>Уборка мусора на детских площадках</t>
  </si>
  <si>
    <t>Сумма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</si>
  <si>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</si>
  <si>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2.2 Санитарное содержание помещений общего пользования</t>
  </si>
  <si>
    <t>2.6 Санитарное содержание помещений общего пользования</t>
  </si>
  <si>
    <t>2.4 Уборка придомовой территории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</si>
  <si>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</si>
  <si>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 xml:space="preserve">2.7 Сбор и вывоз твердых бытовых отходов, крупногабаритного мусора (КГМ) 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</si>
  <si>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</si>
  <si>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</si>
  <si>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</si>
  <si>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Аварийно-диспетчерское обслуживание</t>
  </si>
  <si>
    <t>2.11 Управление многоквартирным домом</t>
  </si>
  <si>
    <t>Организация</t>
  </si>
  <si>
    <t>Статья / Наименование работ</t>
  </si>
  <si>
    <t>ИТОГО:</t>
  </si>
  <si>
    <t>2.3 Обслуживание мусоропроводов</t>
  </si>
  <si>
    <t>Вывоз КГМ, вывоз твердых бытовых отходов</t>
  </si>
  <si>
    <t>ЭП-2 ООО, РЭП-2 ООО</t>
  </si>
  <si>
    <t xml:space="preserve">на что направлены 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</si>
  <si>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</si>
  <si>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Замена светильников (ламп накаливания)</t>
  </si>
  <si>
    <t xml:space="preserve">Замена автоматов, переключателей пакетных, устройств защитного отключения, выключателей </t>
  </si>
  <si>
    <t>Абонентское обслуживание внутридомового газового оборудования и внутридомовых газопроводов</t>
  </si>
  <si>
    <t>Общая плошадь жилых помещений:   6 643,6 кв.м</t>
  </si>
  <si>
    <t>Мобильные Телесистемы ПАО</t>
  </si>
  <si>
    <t>РЭО Высоковский ООО</t>
  </si>
  <si>
    <t>Е.В. Сазанов</t>
  </si>
  <si>
    <t>ЛифтТехРемонт ООО, Региональная лифтовая компания ООО</t>
  </si>
  <si>
    <t>Подъезды</t>
  </si>
  <si>
    <t>Центральное отопление</t>
  </si>
  <si>
    <t xml:space="preserve">Декоративный ремонт подъездов -- </t>
  </si>
  <si>
    <t>№30/17 об использовании общего им-ва собственников помещений МКД для крепления и эксп-ции телекоммуникационного оборудования</t>
  </si>
  <si>
    <t>ВымпелКом ПАО</t>
  </si>
  <si>
    <t>КА Дарвин ООО</t>
  </si>
  <si>
    <t>за период    01.01.2018  по   31.12.2018</t>
  </si>
  <si>
    <t>за 2018 год</t>
  </si>
  <si>
    <t>По состоянию на 01.01.2019г. с учетом прошлых лет</t>
  </si>
  <si>
    <t>Остаток средств на 01.01.2019г.</t>
  </si>
  <si>
    <t>Поступления по договорам об использовании объектов общего имущества за 2018 год</t>
  </si>
  <si>
    <t>Белинка НН ООО    Санэксперт ООО</t>
  </si>
  <si>
    <t>Форест МН ООО    Куликов Е.В. ИП</t>
  </si>
  <si>
    <t>Спецсервис ООО    Чистый город ООО</t>
  </si>
  <si>
    <t>Газпром Газораспределение ПАО    Ивгазмонтаж ООО</t>
  </si>
  <si>
    <t>ДК Советского района АО</t>
  </si>
  <si>
    <t>АО "ДК Советского района"</t>
  </si>
  <si>
    <t>Исполнительный директор</t>
  </si>
  <si>
    <t xml:space="preserve">Ремонт пола -- </t>
  </si>
  <si>
    <t xml:space="preserve">Ремонт системы ЦО -- </t>
  </si>
  <si>
    <t>РегионЖилСтрой ООО</t>
  </si>
  <si>
    <t xml:space="preserve">№606/ОНРИ об использовании общего им-ва </t>
  </si>
  <si>
    <t xml:space="preserve">№615 / ОНРИ </t>
  </si>
  <si>
    <t xml:space="preserve">№672/ОНРИ об использовании общего им-ва </t>
  </si>
  <si>
    <t>ООО ИнтерМедиа Менеджмент</t>
  </si>
  <si>
    <t xml:space="preserve">№692/ОНРИ об использовании общего им-ва </t>
  </si>
  <si>
    <t xml:space="preserve">№690/ОНРИ об использовании общего им-ва </t>
  </si>
  <si>
    <t xml:space="preserve">№691/ОНРИ об использовании общего им-ва </t>
  </si>
  <si>
    <t>НЦТД ООО   ЛМСН ООО</t>
  </si>
  <si>
    <t>Содержание и ремонт контейнерной площадки</t>
  </si>
  <si>
    <t>Белинка НН ООО    Санэксперт ООО    Форест МН ООО</t>
  </si>
  <si>
    <t>Отчет о выполнении  АО  ''ДК Советского района'' договора управления                                                                                                      многоквартирным домом по адресу: ул. Генкиной, д.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</si>
</sst>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2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0" borderId="0" xfId="0" applyFont="1" applyFill="1" applyBorder="1"/>
    <xf numFmtId="0" fontId="9" fillId="0" borderId="0" xfId="0" applyNumberFormat="1" applyFont="1" applyFill="1" applyBorder="1" applyAlignment="1" applyProtection="1">
      <alignment vertical="top" wrapText="1"/>
    </xf>
    <xf numFmtId="0" fontId="10" fillId="0" borderId="0" xfId="0" applyFont="1"/>
    <xf numFmtId="0" fontId="9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Font="1"/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2"/>
    </xf>
    <xf numFmtId="4" fontId="3" fillId="2" borderId="2" xfId="0" applyNumberFormat="1" applyFont="1" applyFill="1" applyBorder="1" applyAlignment="1">
      <alignment horizontal="right" vertical="center"/>
    </xf>
    <xf numFmtId="0" fontId="15" fillId="0" borderId="0" xfId="0" applyFont="1"/>
    <xf numFmtId="0" fontId="7" fillId="2" borderId="6" xfId="0" applyFont="1" applyFill="1" applyBorder="1" applyAlignment="1">
      <alignment horizontal="right" vertical="center" indent="2"/>
    </xf>
    <xf numFmtId="4" fontId="7" fillId="2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 applyFill="1"/>
    <xf numFmtId="4" fontId="16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1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2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workbookViewId="0">
      <selection activeCell="I13" sqref="I13"/>
    </sheetView>
  </sheetViews>
  <sheetFormatPr defaultRowHeight="15.75" x14ac:dyDescent="0.25"/>
  <cols>
    <col min="1" max="1" width="31.42578125" style="6" customWidth="1"/>
    <col min="2" max="2" width="15" style="6" customWidth="1"/>
    <col min="3" max="3" width="14.7109375" style="6" customWidth="1"/>
    <col min="4" max="4" width="21.7109375" style="6" customWidth="1"/>
    <col min="5" max="5" width="22.28515625" style="7" customWidth="1"/>
    <col min="6" max="6" width="26" style="7" customWidth="1"/>
    <col min="7" max="8" width="9.140625" style="6"/>
    <col min="9" max="9" width="13.7109375" style="6" customWidth="1"/>
    <col min="10" max="10" width="11.28515625" style="6" customWidth="1"/>
    <col min="11" max="11" width="9.140625" style="6"/>
    <col min="12" max="12" width="13.85546875" style="6" customWidth="1"/>
    <col min="13" max="16384" width="9.140625" style="6"/>
  </cols>
  <sheetData>
    <row r="1" spans="1:12" ht="32.25" customHeight="1" x14ac:dyDescent="0.25">
      <c r="A1" s="76" t="s">
        <v>135</v>
      </c>
      <c r="B1" s="76"/>
      <c r="C1" s="76"/>
      <c r="D1" s="76"/>
      <c r="E1" s="76"/>
      <c r="F1" s="76"/>
    </row>
    <row r="2" spans="1:12" ht="19.5" customHeight="1" x14ac:dyDescent="0.25">
      <c r="A2" s="76" t="s">
        <v>110</v>
      </c>
      <c r="B2" s="76"/>
      <c r="C2" s="76"/>
      <c r="D2" s="76"/>
      <c r="E2" s="76"/>
      <c r="F2" s="76"/>
    </row>
    <row r="3" spans="1:12" x14ac:dyDescent="0.25">
      <c r="A3" s="6" t="s">
        <v>0</v>
      </c>
    </row>
    <row r="4" spans="1:12" x14ac:dyDescent="0.25">
      <c r="A4" s="6" t="s">
        <v>1</v>
      </c>
    </row>
    <row r="5" spans="1:12" x14ac:dyDescent="0.25">
      <c r="A5" s="51" t="s">
        <v>99</v>
      </c>
    </row>
    <row r="6" spans="1:12" x14ac:dyDescent="0.25">
      <c r="A6" s="6" t="s">
        <v>2</v>
      </c>
    </row>
    <row r="7" spans="1:12" ht="31.5" customHeight="1" x14ac:dyDescent="0.25">
      <c r="A7" s="81" t="s">
        <v>3</v>
      </c>
      <c r="B7" s="81"/>
      <c r="C7" s="81"/>
      <c r="D7" s="81"/>
      <c r="E7" s="81"/>
      <c r="F7" s="81"/>
    </row>
    <row r="8" spans="1:12" ht="21.75" customHeight="1" x14ac:dyDescent="0.25">
      <c r="A8" s="81" t="s">
        <v>4</v>
      </c>
      <c r="B8" s="81"/>
      <c r="C8" s="81"/>
      <c r="D8" s="81"/>
      <c r="E8" s="81"/>
      <c r="F8" s="81"/>
    </row>
    <row r="9" spans="1:12" ht="21.75" customHeight="1" x14ac:dyDescent="0.25">
      <c r="A9" s="49"/>
      <c r="B9" s="49"/>
      <c r="C9" s="49"/>
      <c r="D9" s="49"/>
      <c r="E9" s="49"/>
      <c r="F9" s="49"/>
    </row>
    <row r="10" spans="1:12" ht="21.75" customHeight="1" x14ac:dyDescent="0.25">
      <c r="A10" s="80" t="s">
        <v>19</v>
      </c>
      <c r="B10" s="80"/>
      <c r="C10" s="80"/>
      <c r="D10" s="80"/>
      <c r="E10" s="80"/>
      <c r="F10" s="80"/>
    </row>
    <row r="11" spans="1:12" ht="18" customHeight="1" x14ac:dyDescent="0.25">
      <c r="A11" s="77" t="s">
        <v>5</v>
      </c>
      <c r="B11" s="77" t="s">
        <v>71</v>
      </c>
      <c r="C11" s="77" t="s">
        <v>72</v>
      </c>
      <c r="D11" s="77" t="s">
        <v>73</v>
      </c>
      <c r="E11" s="77"/>
      <c r="F11" s="78" t="s">
        <v>113</v>
      </c>
    </row>
    <row r="12" spans="1:12" ht="50.25" customHeight="1" x14ac:dyDescent="0.25">
      <c r="A12" s="77"/>
      <c r="B12" s="77"/>
      <c r="C12" s="77"/>
      <c r="D12" s="45" t="s">
        <v>111</v>
      </c>
      <c r="E12" s="45" t="s">
        <v>112</v>
      </c>
      <c r="F12" s="79"/>
    </row>
    <row r="13" spans="1:12" ht="15" customHeight="1" x14ac:dyDescent="0.25">
      <c r="A13" s="8" t="s">
        <v>6</v>
      </c>
      <c r="B13" s="52">
        <f>(1086565.68+108423.6)+(151293+15096)</f>
        <v>1361378.28</v>
      </c>
      <c r="C13" s="52">
        <f>(1064255.14+106202.17)+(151293+15096)</f>
        <v>1336846.3099999998</v>
      </c>
      <c r="D13" s="53">
        <f>B13-C13</f>
        <v>24531.970000000205</v>
      </c>
      <c r="E13" s="87">
        <v>166378.74</v>
      </c>
      <c r="F13" s="54" t="s">
        <v>20</v>
      </c>
    </row>
    <row r="14" spans="1:12" ht="15" customHeight="1" x14ac:dyDescent="0.25">
      <c r="A14" s="8" t="s">
        <v>7</v>
      </c>
      <c r="B14" s="53">
        <f>593941.32+82695</f>
        <v>676636.32</v>
      </c>
      <c r="C14" s="53">
        <f>581772.5+82695</f>
        <v>664467.5</v>
      </c>
      <c r="D14" s="53">
        <f>B14-C14</f>
        <v>12168.819999999949</v>
      </c>
      <c r="E14" s="88"/>
      <c r="F14" s="55">
        <v>2435446.29</v>
      </c>
      <c r="L14" s="92"/>
    </row>
    <row r="15" spans="1:12" ht="15" customHeight="1" x14ac:dyDescent="0.25">
      <c r="A15" s="8" t="s">
        <v>8</v>
      </c>
      <c r="B15" s="53">
        <v>0</v>
      </c>
      <c r="C15" s="53">
        <v>0</v>
      </c>
      <c r="D15" s="53">
        <v>0</v>
      </c>
      <c r="E15" s="55">
        <f>16041.38-16031.68+3025.74-1233.06</f>
        <v>1802.3799999999987</v>
      </c>
      <c r="F15" s="55">
        <v>150650.35</v>
      </c>
    </row>
    <row r="16" spans="1:12" ht="15" customHeight="1" x14ac:dyDescent="0.25">
      <c r="A16" s="8" t="s">
        <v>9</v>
      </c>
      <c r="B16" s="52">
        <v>3003053.8</v>
      </c>
      <c r="C16" s="52">
        <v>2913259.32</v>
      </c>
      <c r="D16" s="53">
        <f>B16-C16</f>
        <v>89794.479999999981</v>
      </c>
      <c r="E16" s="55">
        <v>464764.44</v>
      </c>
      <c r="F16" s="54" t="s">
        <v>20</v>
      </c>
      <c r="L16" s="50"/>
    </row>
    <row r="17" spans="1:6" ht="15" customHeight="1" x14ac:dyDescent="0.25">
      <c r="A17" s="8" t="s">
        <v>10</v>
      </c>
      <c r="B17" s="52">
        <v>1525963.81</v>
      </c>
      <c r="C17" s="52">
        <v>1476760.13</v>
      </c>
      <c r="D17" s="53">
        <f t="shared" ref="D17:D19" si="0">B17-C17</f>
        <v>49203.680000000168</v>
      </c>
      <c r="E17" s="55">
        <v>265311.02</v>
      </c>
      <c r="F17" s="54" t="s">
        <v>20</v>
      </c>
    </row>
    <row r="18" spans="1:6" ht="15" customHeight="1" x14ac:dyDescent="0.25">
      <c r="A18" s="8" t="s">
        <v>11</v>
      </c>
      <c r="B18" s="52">
        <v>318289.02</v>
      </c>
      <c r="C18" s="52">
        <v>307732.38</v>
      </c>
      <c r="D18" s="53">
        <f t="shared" si="0"/>
        <v>10556.640000000014</v>
      </c>
      <c r="E18" s="55">
        <v>36518.43</v>
      </c>
      <c r="F18" s="54" t="s">
        <v>20</v>
      </c>
    </row>
    <row r="19" spans="1:6" ht="15" customHeight="1" x14ac:dyDescent="0.25">
      <c r="A19" s="8" t="s">
        <v>12</v>
      </c>
      <c r="B19" s="52">
        <v>294187.28999999998</v>
      </c>
      <c r="C19" s="52">
        <v>284339.08</v>
      </c>
      <c r="D19" s="53">
        <f t="shared" si="0"/>
        <v>9848.2099999999627</v>
      </c>
      <c r="E19" s="55">
        <v>34364.86</v>
      </c>
      <c r="F19" s="54" t="s">
        <v>20</v>
      </c>
    </row>
    <row r="20" spans="1:6" ht="28.5" customHeight="1" x14ac:dyDescent="0.25"/>
    <row r="21" spans="1:6" ht="22.5" customHeight="1" x14ac:dyDescent="0.25">
      <c r="A21" s="84" t="s">
        <v>114</v>
      </c>
      <c r="B21" s="84"/>
      <c r="C21" s="84"/>
      <c r="D21" s="84"/>
      <c r="E21" s="84"/>
      <c r="F21" s="84"/>
    </row>
    <row r="22" spans="1:6" ht="31.5" x14ac:dyDescent="0.25">
      <c r="A22" s="45" t="s">
        <v>13</v>
      </c>
      <c r="B22" s="45" t="s">
        <v>14</v>
      </c>
      <c r="C22" s="45" t="s">
        <v>15</v>
      </c>
      <c r="D22" s="45" t="s">
        <v>16</v>
      </c>
      <c r="E22" s="45" t="s">
        <v>17</v>
      </c>
      <c r="F22" s="45" t="s">
        <v>94</v>
      </c>
    </row>
    <row r="23" spans="1:6" ht="97.5" customHeight="1" x14ac:dyDescent="0.25">
      <c r="A23" s="56" t="s">
        <v>70</v>
      </c>
      <c r="B23" s="57">
        <v>41310</v>
      </c>
      <c r="C23" s="55">
        <v>4994.08</v>
      </c>
      <c r="D23" s="55">
        <v>4163.93</v>
      </c>
      <c r="E23" s="58" t="s">
        <v>100</v>
      </c>
      <c r="F23" s="9" t="s">
        <v>20</v>
      </c>
    </row>
    <row r="24" spans="1:6" ht="96" customHeight="1" x14ac:dyDescent="0.25">
      <c r="A24" s="56" t="s">
        <v>107</v>
      </c>
      <c r="B24" s="57">
        <v>42844</v>
      </c>
      <c r="C24" s="55">
        <v>2270.64</v>
      </c>
      <c r="D24" s="55">
        <v>2450.64</v>
      </c>
      <c r="E24" s="58" t="s">
        <v>108</v>
      </c>
      <c r="F24" s="9" t="s">
        <v>20</v>
      </c>
    </row>
    <row r="25" spans="1:6" ht="32.25" customHeight="1" x14ac:dyDescent="0.25">
      <c r="A25" s="56" t="s">
        <v>125</v>
      </c>
      <c r="B25" s="57">
        <v>42979</v>
      </c>
      <c r="C25" s="55">
        <v>864</v>
      </c>
      <c r="D25" s="55">
        <v>864</v>
      </c>
      <c r="E25" s="58" t="s">
        <v>69</v>
      </c>
      <c r="F25" s="9" t="s">
        <v>20</v>
      </c>
    </row>
    <row r="26" spans="1:6" ht="18.75" customHeight="1" x14ac:dyDescent="0.25">
      <c r="A26" s="56" t="s">
        <v>126</v>
      </c>
      <c r="B26" s="57">
        <v>42979</v>
      </c>
      <c r="C26" s="55">
        <v>293.39999999999998</v>
      </c>
      <c r="D26" s="55">
        <v>202.68</v>
      </c>
      <c r="E26" s="58" t="s">
        <v>109</v>
      </c>
      <c r="F26" s="9" t="s">
        <v>20</v>
      </c>
    </row>
    <row r="27" spans="1:6" ht="35.25" customHeight="1" x14ac:dyDescent="0.25">
      <c r="A27" s="56" t="s">
        <v>127</v>
      </c>
      <c r="B27" s="57">
        <v>43213</v>
      </c>
      <c r="C27" s="55">
        <v>444.08</v>
      </c>
      <c r="D27" s="55">
        <v>40.880000000000003</v>
      </c>
      <c r="E27" s="58" t="s">
        <v>128</v>
      </c>
      <c r="F27" s="9" t="s">
        <v>20</v>
      </c>
    </row>
    <row r="28" spans="1:6" ht="36.75" customHeight="1" x14ac:dyDescent="0.25">
      <c r="A28" s="56" t="s">
        <v>129</v>
      </c>
      <c r="B28" s="57">
        <v>43192</v>
      </c>
      <c r="C28" s="55">
        <v>2582.4</v>
      </c>
      <c r="D28" s="55">
        <v>566.4</v>
      </c>
      <c r="E28" s="58" t="s">
        <v>128</v>
      </c>
      <c r="F28" s="9" t="s">
        <v>20</v>
      </c>
    </row>
    <row r="29" spans="1:6" ht="33" customHeight="1" x14ac:dyDescent="0.25">
      <c r="A29" s="56" t="s">
        <v>130</v>
      </c>
      <c r="B29" s="57">
        <v>43313</v>
      </c>
      <c r="C29" s="55">
        <v>120.64</v>
      </c>
      <c r="D29" s="55">
        <v>0</v>
      </c>
      <c r="E29" s="58" t="s">
        <v>128</v>
      </c>
      <c r="F29" s="46"/>
    </row>
    <row r="30" spans="1:6" ht="36" customHeight="1" x14ac:dyDescent="0.25">
      <c r="A30" s="56" t="s">
        <v>131</v>
      </c>
      <c r="B30" s="57">
        <v>43192</v>
      </c>
      <c r="C30" s="55">
        <v>451.92</v>
      </c>
      <c r="D30" s="55">
        <v>99.12</v>
      </c>
      <c r="E30" s="58" t="s">
        <v>128</v>
      </c>
    </row>
    <row r="31" spans="1:6" ht="24.75" customHeight="1" x14ac:dyDescent="0.25">
      <c r="A31" s="85" t="s">
        <v>90</v>
      </c>
      <c r="B31" s="85"/>
      <c r="C31" s="85"/>
      <c r="D31" s="26">
        <f>SUM(D23:D30)</f>
        <v>8387.6500000000015</v>
      </c>
    </row>
    <row r="32" spans="1:6" ht="12" customHeight="1" x14ac:dyDescent="0.25"/>
    <row r="33" spans="1:6" ht="82.5" customHeight="1" x14ac:dyDescent="0.25"/>
    <row r="34" spans="1:6" ht="20.25" customHeight="1" x14ac:dyDescent="0.25">
      <c r="A34" s="82" t="s">
        <v>18</v>
      </c>
      <c r="B34" s="82"/>
      <c r="C34" s="82"/>
      <c r="D34" s="82"/>
      <c r="E34" s="82"/>
      <c r="F34" s="82"/>
    </row>
    <row r="35" spans="1:6" ht="22.5" customHeight="1" x14ac:dyDescent="0.25">
      <c r="A35" s="83" t="s">
        <v>74</v>
      </c>
      <c r="B35" s="83"/>
      <c r="C35" s="83"/>
      <c r="D35" s="83"/>
      <c r="E35" s="83"/>
      <c r="F35" s="83"/>
    </row>
    <row r="36" spans="1:6" ht="25.5" customHeight="1" x14ac:dyDescent="0.25">
      <c r="A36" s="86" t="s">
        <v>89</v>
      </c>
      <c r="B36" s="86"/>
      <c r="C36" s="86"/>
      <c r="D36" s="86"/>
      <c r="E36" s="10" t="s">
        <v>76</v>
      </c>
      <c r="F36" s="10" t="s">
        <v>88</v>
      </c>
    </row>
    <row r="37" spans="1:6" ht="101.25" customHeight="1" x14ac:dyDescent="0.25">
      <c r="A37" s="61" t="s">
        <v>77</v>
      </c>
      <c r="B37" s="61"/>
      <c r="C37" s="61"/>
      <c r="D37" s="61"/>
      <c r="E37" s="61"/>
      <c r="F37" s="61"/>
    </row>
    <row r="38" spans="1:6" ht="31.5" customHeight="1" x14ac:dyDescent="0.25">
      <c r="A38" s="59" t="s">
        <v>95</v>
      </c>
      <c r="B38" s="59"/>
      <c r="C38" s="59"/>
      <c r="D38" s="59"/>
      <c r="E38" s="62">
        <f>B13-(E62+E68+E74+E81+E86+E88+E90+E92+E93+E94+E96+E99)</f>
        <v>233685.65399999986</v>
      </c>
      <c r="F38" s="60" t="s">
        <v>101</v>
      </c>
    </row>
    <row r="39" spans="1:6" ht="47.25" customHeight="1" x14ac:dyDescent="0.25">
      <c r="A39" s="59" t="s">
        <v>21</v>
      </c>
      <c r="B39" s="59"/>
      <c r="C39" s="59"/>
      <c r="D39" s="59"/>
      <c r="E39" s="62"/>
      <c r="F39" s="60"/>
    </row>
    <row r="40" spans="1:6" ht="15" customHeight="1" x14ac:dyDescent="0.25">
      <c r="A40" s="59" t="s">
        <v>22</v>
      </c>
      <c r="B40" s="59"/>
      <c r="C40" s="59"/>
      <c r="D40" s="59"/>
      <c r="E40" s="62"/>
      <c r="F40" s="60"/>
    </row>
    <row r="41" spans="1:6" ht="15" customHeight="1" x14ac:dyDescent="0.25">
      <c r="A41" s="59" t="s">
        <v>23</v>
      </c>
      <c r="B41" s="59"/>
      <c r="C41" s="59"/>
      <c r="D41" s="59"/>
      <c r="E41" s="62"/>
      <c r="F41" s="60"/>
    </row>
    <row r="42" spans="1:6" ht="30" customHeight="1" x14ac:dyDescent="0.25">
      <c r="A42" s="59" t="s">
        <v>24</v>
      </c>
      <c r="B42" s="59"/>
      <c r="C42" s="59"/>
      <c r="D42" s="59"/>
      <c r="E42" s="62"/>
      <c r="F42" s="60"/>
    </row>
    <row r="43" spans="1:6" ht="15" customHeight="1" x14ac:dyDescent="0.25">
      <c r="A43" s="59" t="s">
        <v>25</v>
      </c>
      <c r="B43" s="59"/>
      <c r="C43" s="59"/>
      <c r="D43" s="59"/>
      <c r="E43" s="62"/>
      <c r="F43" s="60"/>
    </row>
    <row r="44" spans="1:6" ht="33" customHeight="1" x14ac:dyDescent="0.25">
      <c r="A44" s="59" t="s">
        <v>97</v>
      </c>
      <c r="B44" s="59"/>
      <c r="C44" s="59"/>
      <c r="D44" s="59"/>
      <c r="E44" s="62"/>
      <c r="F44" s="60"/>
    </row>
    <row r="45" spans="1:6" ht="18.75" customHeight="1" x14ac:dyDescent="0.25">
      <c r="A45" s="59" t="s">
        <v>96</v>
      </c>
      <c r="B45" s="59"/>
      <c r="C45" s="59"/>
      <c r="D45" s="59"/>
      <c r="E45" s="62"/>
      <c r="F45" s="60"/>
    </row>
    <row r="46" spans="1:6" ht="13.5" customHeight="1" x14ac:dyDescent="0.25">
      <c r="A46" s="59" t="s">
        <v>33</v>
      </c>
      <c r="B46" s="59"/>
      <c r="C46" s="59"/>
      <c r="D46" s="59"/>
      <c r="E46" s="62"/>
      <c r="F46" s="60"/>
    </row>
    <row r="47" spans="1:6" ht="13.5" customHeight="1" x14ac:dyDescent="0.25">
      <c r="A47" s="59" t="s">
        <v>65</v>
      </c>
      <c r="B47" s="59"/>
      <c r="C47" s="59"/>
      <c r="D47" s="59"/>
      <c r="E47" s="62"/>
      <c r="F47" s="60"/>
    </row>
    <row r="48" spans="1:6" ht="18" customHeight="1" x14ac:dyDescent="0.25">
      <c r="A48" s="59" t="s">
        <v>34</v>
      </c>
      <c r="B48" s="59"/>
      <c r="C48" s="59"/>
      <c r="D48" s="59"/>
      <c r="E48" s="62"/>
      <c r="F48" s="60"/>
    </row>
    <row r="49" spans="1:6" ht="29.25" customHeight="1" x14ac:dyDescent="0.25">
      <c r="A49" s="59" t="s">
        <v>35</v>
      </c>
      <c r="B49" s="59"/>
      <c r="C49" s="59"/>
      <c r="D49" s="59"/>
      <c r="E49" s="62"/>
      <c r="F49" s="60"/>
    </row>
    <row r="50" spans="1:6" ht="15" customHeight="1" x14ac:dyDescent="0.25">
      <c r="A50" s="59" t="s">
        <v>47</v>
      </c>
      <c r="B50" s="59"/>
      <c r="C50" s="59"/>
      <c r="D50" s="59"/>
      <c r="E50" s="62"/>
      <c r="F50" s="60"/>
    </row>
    <row r="51" spans="1:6" ht="15" customHeight="1" x14ac:dyDescent="0.25">
      <c r="A51" s="59" t="s">
        <v>49</v>
      </c>
      <c r="B51" s="59"/>
      <c r="C51" s="59"/>
      <c r="D51" s="59"/>
      <c r="E51" s="62"/>
      <c r="F51" s="60"/>
    </row>
    <row r="52" spans="1:6" ht="15" customHeight="1" x14ac:dyDescent="0.25">
      <c r="A52" s="59" t="s">
        <v>50</v>
      </c>
      <c r="B52" s="59"/>
      <c r="C52" s="59"/>
      <c r="D52" s="59"/>
      <c r="E52" s="62"/>
      <c r="F52" s="60"/>
    </row>
    <row r="53" spans="1:6" ht="15" customHeight="1" x14ac:dyDescent="0.25">
      <c r="A53" s="59" t="s">
        <v>52</v>
      </c>
      <c r="B53" s="59"/>
      <c r="C53" s="59"/>
      <c r="D53" s="59"/>
      <c r="E53" s="62"/>
      <c r="F53" s="60"/>
    </row>
    <row r="54" spans="1:6" ht="15" customHeight="1" x14ac:dyDescent="0.25">
      <c r="A54" s="59" t="s">
        <v>53</v>
      </c>
      <c r="B54" s="59"/>
      <c r="C54" s="59"/>
      <c r="D54" s="59"/>
      <c r="E54" s="62"/>
      <c r="F54" s="60"/>
    </row>
    <row r="55" spans="1:6" ht="15" customHeight="1" x14ac:dyDescent="0.25">
      <c r="A55" s="59" t="s">
        <v>54</v>
      </c>
      <c r="B55" s="59"/>
      <c r="C55" s="59"/>
      <c r="D55" s="59"/>
      <c r="E55" s="62"/>
      <c r="F55" s="60"/>
    </row>
    <row r="56" spans="1:6" ht="15" customHeight="1" x14ac:dyDescent="0.25">
      <c r="A56" s="59" t="s">
        <v>55</v>
      </c>
      <c r="B56" s="59"/>
      <c r="C56" s="59"/>
      <c r="D56" s="59"/>
      <c r="E56" s="62"/>
      <c r="F56" s="60"/>
    </row>
    <row r="57" spans="1:6" ht="15" customHeight="1" x14ac:dyDescent="0.25">
      <c r="A57" s="59" t="s">
        <v>56</v>
      </c>
      <c r="B57" s="59"/>
      <c r="C57" s="59"/>
      <c r="D57" s="59"/>
      <c r="E57" s="62"/>
      <c r="F57" s="60"/>
    </row>
    <row r="58" spans="1:6" ht="28.5" customHeight="1" x14ac:dyDescent="0.25">
      <c r="A58" s="59" t="s">
        <v>57</v>
      </c>
      <c r="B58" s="59"/>
      <c r="C58" s="59"/>
      <c r="D58" s="59"/>
      <c r="E58" s="62"/>
      <c r="F58" s="60"/>
    </row>
    <row r="59" spans="1:6" ht="30" customHeight="1" x14ac:dyDescent="0.25">
      <c r="A59" s="59" t="s">
        <v>58</v>
      </c>
      <c r="B59" s="59"/>
      <c r="C59" s="59"/>
      <c r="D59" s="59"/>
      <c r="E59" s="62"/>
      <c r="F59" s="60"/>
    </row>
    <row r="60" spans="1:6" ht="19.5" customHeight="1" x14ac:dyDescent="0.25">
      <c r="A60" s="59" t="s">
        <v>59</v>
      </c>
      <c r="B60" s="59"/>
      <c r="C60" s="59"/>
      <c r="D60" s="59"/>
      <c r="E60" s="62"/>
      <c r="F60" s="60"/>
    </row>
    <row r="61" spans="1:6" s="27" customFormat="1" ht="19.5" customHeight="1" x14ac:dyDescent="0.25">
      <c r="A61" s="61" t="s">
        <v>78</v>
      </c>
      <c r="B61" s="61"/>
      <c r="C61" s="61"/>
      <c r="D61" s="61"/>
      <c r="E61" s="61"/>
      <c r="F61" s="61"/>
    </row>
    <row r="62" spans="1:6" ht="15" customHeight="1" x14ac:dyDescent="0.25">
      <c r="A62" s="59" t="s">
        <v>36</v>
      </c>
      <c r="B62" s="59"/>
      <c r="C62" s="59"/>
      <c r="D62" s="59"/>
      <c r="E62" s="62">
        <f>17708.81*12</f>
        <v>212505.72000000003</v>
      </c>
      <c r="F62" s="60" t="s">
        <v>115</v>
      </c>
    </row>
    <row r="63" spans="1:6" ht="15" customHeight="1" x14ac:dyDescent="0.25">
      <c r="A63" s="59" t="s">
        <v>38</v>
      </c>
      <c r="B63" s="59"/>
      <c r="C63" s="59"/>
      <c r="D63" s="59"/>
      <c r="E63" s="62"/>
      <c r="F63" s="60"/>
    </row>
    <row r="64" spans="1:6" ht="15" customHeight="1" x14ac:dyDescent="0.25">
      <c r="A64" s="59" t="s">
        <v>39</v>
      </c>
      <c r="B64" s="59"/>
      <c r="C64" s="59"/>
      <c r="D64" s="59"/>
      <c r="E64" s="62"/>
      <c r="F64" s="60"/>
    </row>
    <row r="65" spans="1:6" ht="15" customHeight="1" x14ac:dyDescent="0.25">
      <c r="A65" s="59" t="s">
        <v>40</v>
      </c>
      <c r="B65" s="59"/>
      <c r="C65" s="59"/>
      <c r="D65" s="59"/>
      <c r="E65" s="62"/>
      <c r="F65" s="60"/>
    </row>
    <row r="66" spans="1:6" ht="15" customHeight="1" x14ac:dyDescent="0.25">
      <c r="A66" s="59" t="s">
        <v>41</v>
      </c>
      <c r="B66" s="59"/>
      <c r="C66" s="59"/>
      <c r="D66" s="59"/>
      <c r="E66" s="62"/>
      <c r="F66" s="60"/>
    </row>
    <row r="67" spans="1:6" ht="18.75" customHeight="1" x14ac:dyDescent="0.25">
      <c r="A67" s="61" t="s">
        <v>91</v>
      </c>
      <c r="B67" s="61"/>
      <c r="C67" s="61"/>
      <c r="D67" s="61"/>
      <c r="E67" s="61"/>
      <c r="F67" s="61"/>
    </row>
    <row r="68" spans="1:6" ht="15" customHeight="1" x14ac:dyDescent="0.25">
      <c r="A68" s="59" t="s">
        <v>42</v>
      </c>
      <c r="B68" s="59"/>
      <c r="C68" s="59"/>
      <c r="D68" s="59"/>
      <c r="E68" s="62">
        <f>4364.2*12</f>
        <v>52370.399999999994</v>
      </c>
      <c r="F68" s="60" t="s">
        <v>115</v>
      </c>
    </row>
    <row r="69" spans="1:6" ht="15" customHeight="1" x14ac:dyDescent="0.25">
      <c r="A69" s="59" t="s">
        <v>43</v>
      </c>
      <c r="B69" s="59"/>
      <c r="C69" s="59"/>
      <c r="D69" s="59"/>
      <c r="E69" s="62"/>
      <c r="F69" s="60"/>
    </row>
    <row r="70" spans="1:6" ht="15" customHeight="1" x14ac:dyDescent="0.25">
      <c r="A70" s="59" t="s">
        <v>44</v>
      </c>
      <c r="B70" s="59"/>
      <c r="C70" s="59"/>
      <c r="D70" s="59"/>
      <c r="E70" s="62"/>
      <c r="F70" s="60"/>
    </row>
    <row r="71" spans="1:6" ht="15" customHeight="1" x14ac:dyDescent="0.25">
      <c r="A71" s="59" t="s">
        <v>45</v>
      </c>
      <c r="B71" s="59"/>
      <c r="C71" s="59"/>
      <c r="D71" s="59"/>
      <c r="E71" s="62"/>
      <c r="F71" s="60"/>
    </row>
    <row r="72" spans="1:6" ht="15" customHeight="1" x14ac:dyDescent="0.25">
      <c r="A72" s="59" t="s">
        <v>46</v>
      </c>
      <c r="B72" s="59"/>
      <c r="C72" s="59"/>
      <c r="D72" s="59"/>
      <c r="E72" s="62"/>
      <c r="F72" s="60"/>
    </row>
    <row r="73" spans="1:6" ht="18.75" customHeight="1" x14ac:dyDescent="0.25">
      <c r="A73" s="61" t="s">
        <v>80</v>
      </c>
      <c r="B73" s="61"/>
      <c r="C73" s="61"/>
      <c r="D73" s="61"/>
      <c r="E73" s="61"/>
      <c r="F73" s="61"/>
    </row>
    <row r="74" spans="1:6" ht="15" customHeight="1" x14ac:dyDescent="0.25">
      <c r="A74" s="59" t="s">
        <v>60</v>
      </c>
      <c r="B74" s="59"/>
      <c r="C74" s="59"/>
      <c r="D74" s="59"/>
      <c r="E74" s="62">
        <f>4211.02*12</f>
        <v>50532.240000000005</v>
      </c>
      <c r="F74" s="60" t="s">
        <v>115</v>
      </c>
    </row>
    <row r="75" spans="1:6" ht="15" customHeight="1" x14ac:dyDescent="0.25">
      <c r="A75" s="59" t="s">
        <v>61</v>
      </c>
      <c r="B75" s="59"/>
      <c r="C75" s="59"/>
      <c r="D75" s="59"/>
      <c r="E75" s="62"/>
      <c r="F75" s="60"/>
    </row>
    <row r="76" spans="1:6" ht="15" customHeight="1" x14ac:dyDescent="0.25">
      <c r="A76" s="59" t="s">
        <v>62</v>
      </c>
      <c r="B76" s="59"/>
      <c r="C76" s="59"/>
      <c r="D76" s="59"/>
      <c r="E76" s="62"/>
      <c r="F76" s="60"/>
    </row>
    <row r="77" spans="1:6" ht="15" customHeight="1" x14ac:dyDescent="0.25">
      <c r="A77" s="59" t="s">
        <v>63</v>
      </c>
      <c r="B77" s="59"/>
      <c r="C77" s="59"/>
      <c r="D77" s="59"/>
      <c r="E77" s="62"/>
      <c r="F77" s="60"/>
    </row>
    <row r="78" spans="1:6" ht="15" customHeight="1" x14ac:dyDescent="0.25">
      <c r="A78" s="59" t="s">
        <v>75</v>
      </c>
      <c r="B78" s="59"/>
      <c r="C78" s="59"/>
      <c r="D78" s="59"/>
      <c r="E78" s="62"/>
      <c r="F78" s="60"/>
    </row>
    <row r="79" spans="1:6" ht="15" customHeight="1" x14ac:dyDescent="0.25">
      <c r="A79" s="59" t="s">
        <v>64</v>
      </c>
      <c r="B79" s="59"/>
      <c r="C79" s="59"/>
      <c r="D79" s="59"/>
      <c r="E79" s="62"/>
      <c r="F79" s="60"/>
    </row>
    <row r="80" spans="1:6" ht="49.5" customHeight="1" x14ac:dyDescent="0.25">
      <c r="A80" s="61" t="s">
        <v>81</v>
      </c>
      <c r="B80" s="61"/>
      <c r="C80" s="61"/>
      <c r="D80" s="61"/>
      <c r="E80" s="61"/>
      <c r="F80" s="61"/>
    </row>
    <row r="81" spans="1:6" ht="15" customHeight="1" x14ac:dyDescent="0.25">
      <c r="A81" s="59" t="s">
        <v>26</v>
      </c>
      <c r="B81" s="59"/>
      <c r="C81" s="59"/>
      <c r="D81" s="59"/>
      <c r="E81" s="62">
        <f>126932-E74</f>
        <v>76399.759999999995</v>
      </c>
      <c r="F81" s="89" t="s">
        <v>134</v>
      </c>
    </row>
    <row r="82" spans="1:6" ht="15" customHeight="1" x14ac:dyDescent="0.25">
      <c r="A82" s="72" t="s">
        <v>133</v>
      </c>
      <c r="B82" s="73"/>
      <c r="C82" s="73"/>
      <c r="D82" s="74"/>
      <c r="E82" s="62"/>
      <c r="F82" s="90"/>
    </row>
    <row r="83" spans="1:6" ht="15" customHeight="1" x14ac:dyDescent="0.25">
      <c r="A83" s="59" t="s">
        <v>27</v>
      </c>
      <c r="B83" s="59"/>
      <c r="C83" s="59"/>
      <c r="D83" s="59"/>
      <c r="E83" s="62"/>
      <c r="F83" s="90"/>
    </row>
    <row r="84" spans="1:6" ht="15" customHeight="1" x14ac:dyDescent="0.25">
      <c r="A84" s="59" t="s">
        <v>28</v>
      </c>
      <c r="B84" s="59"/>
      <c r="C84" s="59"/>
      <c r="D84" s="59"/>
      <c r="E84" s="62"/>
      <c r="F84" s="91"/>
    </row>
    <row r="85" spans="1:6" ht="19.5" customHeight="1" x14ac:dyDescent="0.25">
      <c r="A85" s="61" t="s">
        <v>79</v>
      </c>
      <c r="B85" s="61"/>
      <c r="C85" s="61"/>
      <c r="D85" s="61"/>
      <c r="E85" s="61"/>
      <c r="F85" s="61"/>
    </row>
    <row r="86" spans="1:6" ht="30.75" customHeight="1" x14ac:dyDescent="0.25">
      <c r="A86" s="59" t="s">
        <v>37</v>
      </c>
      <c r="B86" s="59"/>
      <c r="C86" s="59"/>
      <c r="D86" s="59"/>
      <c r="E86" s="48">
        <v>9814.3799999999992</v>
      </c>
      <c r="F86" s="47" t="s">
        <v>116</v>
      </c>
    </row>
    <row r="87" spans="1:6" ht="24" customHeight="1" x14ac:dyDescent="0.25">
      <c r="A87" s="61" t="s">
        <v>82</v>
      </c>
      <c r="B87" s="61"/>
      <c r="C87" s="61"/>
      <c r="D87" s="61"/>
      <c r="E87" s="61"/>
      <c r="F87" s="61"/>
    </row>
    <row r="88" spans="1:6" ht="23.25" customHeight="1" x14ac:dyDescent="0.25">
      <c r="A88" s="59" t="s">
        <v>92</v>
      </c>
      <c r="B88" s="59"/>
      <c r="C88" s="59"/>
      <c r="D88" s="59"/>
      <c r="E88" s="48">
        <v>162573.53</v>
      </c>
      <c r="F88" s="47" t="s">
        <v>93</v>
      </c>
    </row>
    <row r="89" spans="1:6" ht="35.25" customHeight="1" x14ac:dyDescent="0.25">
      <c r="A89" s="61" t="s">
        <v>83</v>
      </c>
      <c r="B89" s="61"/>
      <c r="C89" s="61"/>
      <c r="D89" s="61"/>
      <c r="E89" s="61"/>
      <c r="F89" s="61"/>
    </row>
    <row r="90" spans="1:6" ht="32.25" customHeight="1" x14ac:dyDescent="0.25">
      <c r="A90" s="68" t="s">
        <v>84</v>
      </c>
      <c r="B90" s="68"/>
      <c r="C90" s="68"/>
      <c r="D90" s="68"/>
      <c r="E90" s="30">
        <f>H90*12</f>
        <v>0</v>
      </c>
      <c r="F90" s="11" t="s">
        <v>117</v>
      </c>
    </row>
    <row r="91" spans="1:6" ht="33" customHeight="1" x14ac:dyDescent="0.25">
      <c r="A91" s="69" t="s">
        <v>85</v>
      </c>
      <c r="B91" s="70"/>
      <c r="C91" s="70"/>
      <c r="D91" s="70"/>
      <c r="E91" s="70"/>
      <c r="F91" s="71"/>
    </row>
    <row r="92" spans="1:6" ht="51" customHeight="1" x14ac:dyDescent="0.25">
      <c r="A92" s="72" t="s">
        <v>98</v>
      </c>
      <c r="B92" s="73"/>
      <c r="C92" s="73"/>
      <c r="D92" s="74"/>
      <c r="E92" s="48">
        <v>16357.29</v>
      </c>
      <c r="F92" s="47" t="s">
        <v>118</v>
      </c>
    </row>
    <row r="93" spans="1:6" ht="48.75" customHeight="1" x14ac:dyDescent="0.25">
      <c r="A93" s="59" t="s">
        <v>48</v>
      </c>
      <c r="B93" s="59"/>
      <c r="C93" s="59"/>
      <c r="D93" s="59"/>
      <c r="E93" s="48">
        <f>4.38*6643.6*12</f>
        <v>349187.61600000004</v>
      </c>
      <c r="F93" s="47" t="s">
        <v>103</v>
      </c>
    </row>
    <row r="94" spans="1:6" ht="21.75" customHeight="1" x14ac:dyDescent="0.25">
      <c r="A94" s="59" t="s">
        <v>51</v>
      </c>
      <c r="B94" s="59"/>
      <c r="C94" s="59"/>
      <c r="D94" s="59"/>
      <c r="E94" s="48">
        <f>1230*2</f>
        <v>2460</v>
      </c>
      <c r="F94" s="47" t="s">
        <v>132</v>
      </c>
    </row>
    <row r="95" spans="1:6" ht="16.5" customHeight="1" x14ac:dyDescent="0.25">
      <c r="A95" s="61" t="s">
        <v>86</v>
      </c>
      <c r="B95" s="61"/>
      <c r="C95" s="61"/>
      <c r="D95" s="61"/>
      <c r="E95" s="61"/>
      <c r="F95" s="61"/>
    </row>
    <row r="96" spans="1:6" ht="31.5" customHeight="1" x14ac:dyDescent="0.25">
      <c r="A96" s="59" t="s">
        <v>29</v>
      </c>
      <c r="B96" s="59"/>
      <c r="C96" s="59"/>
      <c r="D96" s="59"/>
      <c r="E96" s="62">
        <v>71972.09</v>
      </c>
      <c r="F96" s="60" t="s">
        <v>30</v>
      </c>
    </row>
    <row r="97" spans="1:6" ht="18.75" customHeight="1" x14ac:dyDescent="0.25">
      <c r="A97" s="59" t="s">
        <v>31</v>
      </c>
      <c r="B97" s="59"/>
      <c r="C97" s="59"/>
      <c r="D97" s="59"/>
      <c r="E97" s="62"/>
      <c r="F97" s="60"/>
    </row>
    <row r="98" spans="1:6" ht="18.75" customHeight="1" x14ac:dyDescent="0.25">
      <c r="A98" s="61" t="s">
        <v>87</v>
      </c>
      <c r="B98" s="61"/>
      <c r="C98" s="61"/>
      <c r="D98" s="61"/>
      <c r="E98" s="61"/>
      <c r="F98" s="61"/>
    </row>
    <row r="99" spans="1:6" ht="46.5" customHeight="1" x14ac:dyDescent="0.25">
      <c r="A99" s="59" t="s">
        <v>32</v>
      </c>
      <c r="B99" s="59"/>
      <c r="C99" s="59"/>
      <c r="D99" s="59"/>
      <c r="E99" s="48">
        <f>108423.6+15096</f>
        <v>123519.6</v>
      </c>
      <c r="F99" s="47" t="s">
        <v>119</v>
      </c>
    </row>
    <row r="100" spans="1:6" ht="24" customHeight="1" x14ac:dyDescent="0.25">
      <c r="A100" s="12"/>
      <c r="B100" s="13"/>
      <c r="C100" s="13"/>
      <c r="D100" s="28" t="s">
        <v>90</v>
      </c>
      <c r="E100" s="29">
        <f>E38+E62+E68+E81+E86+E88+E90+E92+E93+E94+E96+E99+E74</f>
        <v>1361378.2800000003</v>
      </c>
      <c r="F100" s="1"/>
    </row>
    <row r="101" spans="1:6" ht="18" customHeight="1" x14ac:dyDescent="0.25">
      <c r="A101" s="14"/>
      <c r="B101" s="14"/>
      <c r="C101" s="14"/>
      <c r="D101" s="2"/>
      <c r="E101" s="3"/>
      <c r="F101" s="3"/>
    </row>
    <row r="102" spans="1:6" s="4" customFormat="1" ht="21" customHeight="1" x14ac:dyDescent="0.25">
      <c r="A102" s="65" t="s">
        <v>7</v>
      </c>
      <c r="B102" s="66"/>
      <c r="C102" s="66"/>
      <c r="D102" s="66"/>
      <c r="E102" s="66"/>
      <c r="F102" s="67"/>
    </row>
    <row r="103" spans="1:6" s="4" customFormat="1" ht="16.5" customHeight="1" x14ac:dyDescent="0.25">
      <c r="A103" s="64" t="s">
        <v>66</v>
      </c>
      <c r="B103" s="64"/>
      <c r="C103" s="64" t="s">
        <v>67</v>
      </c>
      <c r="D103" s="64"/>
      <c r="E103" s="43" t="s">
        <v>68</v>
      </c>
      <c r="F103" s="43" t="s">
        <v>17</v>
      </c>
    </row>
    <row r="104" spans="1:6" s="4" customFormat="1" ht="15" customHeight="1" x14ac:dyDescent="0.25">
      <c r="A104" s="35" t="s">
        <v>104</v>
      </c>
      <c r="B104" s="36"/>
      <c r="C104" s="38" t="s">
        <v>106</v>
      </c>
      <c r="D104" s="36"/>
      <c r="E104" s="31">
        <v>18159.599999999999</v>
      </c>
      <c r="F104" s="40" t="s">
        <v>101</v>
      </c>
    </row>
    <row r="105" spans="1:6" s="4" customFormat="1" ht="15" customHeight="1" x14ac:dyDescent="0.25">
      <c r="A105" s="35" t="s">
        <v>104</v>
      </c>
      <c r="B105" s="34"/>
      <c r="C105" s="39" t="s">
        <v>122</v>
      </c>
      <c r="D105" s="34"/>
      <c r="E105" s="31">
        <v>87187.54</v>
      </c>
      <c r="F105" s="40" t="s">
        <v>124</v>
      </c>
    </row>
    <row r="106" spans="1:6" s="4" customFormat="1" ht="15" customHeight="1" x14ac:dyDescent="0.25">
      <c r="A106" s="33" t="s">
        <v>105</v>
      </c>
      <c r="B106" s="34"/>
      <c r="C106" s="39" t="s">
        <v>123</v>
      </c>
      <c r="D106" s="34"/>
      <c r="E106" s="31">
        <v>7287.09</v>
      </c>
      <c r="F106" s="40" t="s">
        <v>101</v>
      </c>
    </row>
    <row r="107" spans="1:6" s="4" customFormat="1" ht="15" customHeight="1" x14ac:dyDescent="0.25">
      <c r="A107" s="33" t="s">
        <v>105</v>
      </c>
      <c r="B107" s="34"/>
      <c r="C107" s="39" t="s">
        <v>123</v>
      </c>
      <c r="D107" s="34"/>
      <c r="E107" s="31">
        <v>4710.42</v>
      </c>
      <c r="F107" s="40" t="s">
        <v>101</v>
      </c>
    </row>
    <row r="108" spans="1:6" s="4" customFormat="1" ht="15" customHeight="1" x14ac:dyDescent="0.25">
      <c r="A108" s="33" t="s">
        <v>105</v>
      </c>
      <c r="B108" s="37"/>
      <c r="C108" s="39" t="s">
        <v>123</v>
      </c>
      <c r="D108" s="37"/>
      <c r="E108" s="31">
        <v>4710.25</v>
      </c>
      <c r="F108" s="40" t="s">
        <v>101</v>
      </c>
    </row>
    <row r="109" spans="1:6" s="4" customFormat="1" ht="18.75" customHeight="1" x14ac:dyDescent="0.25">
      <c r="A109" s="24"/>
      <c r="B109" s="24"/>
      <c r="C109" s="24"/>
      <c r="D109" s="25" t="s">
        <v>90</v>
      </c>
      <c r="E109" s="32">
        <f>SUM(E104:E108)</f>
        <v>122054.89999999998</v>
      </c>
      <c r="F109" s="5"/>
    </row>
    <row r="110" spans="1:6" ht="20.25" customHeight="1" x14ac:dyDescent="0.25"/>
    <row r="111" spans="1:6" ht="18" customHeight="1" x14ac:dyDescent="0.25">
      <c r="A111" s="65" t="s">
        <v>8</v>
      </c>
      <c r="B111" s="66"/>
      <c r="C111" s="66"/>
      <c r="D111" s="66"/>
      <c r="E111" s="66"/>
      <c r="F111" s="67"/>
    </row>
    <row r="112" spans="1:6" x14ac:dyDescent="0.25">
      <c r="A112" s="64" t="s">
        <v>66</v>
      </c>
      <c r="B112" s="64"/>
      <c r="C112" s="64" t="s">
        <v>67</v>
      </c>
      <c r="D112" s="64"/>
      <c r="E112" s="43" t="s">
        <v>68</v>
      </c>
      <c r="F112" s="43" t="s">
        <v>17</v>
      </c>
    </row>
    <row r="113" spans="1:16" ht="20.25" customHeight="1" x14ac:dyDescent="0.25">
      <c r="A113" s="59"/>
      <c r="B113" s="59"/>
      <c r="C113" s="59"/>
      <c r="D113" s="59"/>
      <c r="E113" s="42"/>
      <c r="F113" s="41"/>
    </row>
    <row r="114" spans="1:16" ht="5.25" customHeight="1" x14ac:dyDescent="0.25"/>
    <row r="115" spans="1:16" s="16" customFormat="1" ht="16.5" customHeight="1" x14ac:dyDescent="0.25">
      <c r="A115" s="17"/>
      <c r="B115" s="17"/>
      <c r="C115" s="17"/>
      <c r="D115" s="18"/>
      <c r="E115" s="19"/>
      <c r="F115" s="19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s="16" customFormat="1" ht="16.5" customHeight="1" x14ac:dyDescent="0.25">
      <c r="A116" s="17"/>
      <c r="B116" s="17"/>
      <c r="C116" s="17"/>
      <c r="D116" s="18"/>
      <c r="E116" s="19"/>
      <c r="F116" s="19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8" spans="1:16" s="4" customFormat="1" ht="16.5" customHeight="1" x14ac:dyDescent="0.25">
      <c r="A118" s="63" t="s">
        <v>121</v>
      </c>
      <c r="B118" s="63"/>
      <c r="C118" s="63"/>
      <c r="D118" s="21"/>
      <c r="E118" s="22" t="s">
        <v>102</v>
      </c>
      <c r="F118" s="20"/>
    </row>
    <row r="119" spans="1:16" s="4" customFormat="1" ht="17.25" customHeight="1" x14ac:dyDescent="0.3">
      <c r="A119" s="75" t="s">
        <v>120</v>
      </c>
      <c r="B119" s="75"/>
      <c r="C119" s="75"/>
      <c r="D119" s="23"/>
      <c r="E119" s="44"/>
      <c r="F119" s="5"/>
    </row>
  </sheetData>
  <mergeCells count="101">
    <mergeCell ref="A50:D50"/>
    <mergeCell ref="A38:D38"/>
    <mergeCell ref="E38:E60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A21:F21"/>
    <mergeCell ref="A34:F34"/>
    <mergeCell ref="A35:F35"/>
    <mergeCell ref="A36:D36"/>
    <mergeCell ref="A37:F37"/>
    <mergeCell ref="A31:C31"/>
    <mergeCell ref="A46:D46"/>
    <mergeCell ref="A47:D47"/>
    <mergeCell ref="A48:D48"/>
    <mergeCell ref="A67:F67"/>
    <mergeCell ref="A68:D68"/>
    <mergeCell ref="E68:E72"/>
    <mergeCell ref="F68:F72"/>
    <mergeCell ref="A69:D69"/>
    <mergeCell ref="A70:D70"/>
    <mergeCell ref="F38:F60"/>
    <mergeCell ref="A39:D39"/>
    <mergeCell ref="A40:D40"/>
    <mergeCell ref="A41:D41"/>
    <mergeCell ref="A42:D42"/>
    <mergeCell ref="A43:D43"/>
    <mergeCell ref="A44:D44"/>
    <mergeCell ref="A45:D45"/>
    <mergeCell ref="A52:D52"/>
    <mergeCell ref="A53:D53"/>
    <mergeCell ref="A54:D54"/>
    <mergeCell ref="A55:D55"/>
    <mergeCell ref="A56:D56"/>
    <mergeCell ref="A57:D57"/>
    <mergeCell ref="A51:D51"/>
    <mergeCell ref="A58:D58"/>
    <mergeCell ref="A59:D59"/>
    <mergeCell ref="A49:D49"/>
    <mergeCell ref="A60:D60"/>
    <mergeCell ref="A61:F61"/>
    <mergeCell ref="A62:D62"/>
    <mergeCell ref="E62:E66"/>
    <mergeCell ref="F62:F66"/>
    <mergeCell ref="A63:D63"/>
    <mergeCell ref="A64:D64"/>
    <mergeCell ref="A65:D65"/>
    <mergeCell ref="A66:D66"/>
    <mergeCell ref="A84:D84"/>
    <mergeCell ref="A86:D86"/>
    <mergeCell ref="A88:D88"/>
    <mergeCell ref="A89:F89"/>
    <mergeCell ref="A90:D90"/>
    <mergeCell ref="A71:D71"/>
    <mergeCell ref="A72:D72"/>
    <mergeCell ref="A85:F85"/>
    <mergeCell ref="A82:D82"/>
    <mergeCell ref="A74:D74"/>
    <mergeCell ref="E74:E79"/>
    <mergeCell ref="F74:F79"/>
    <mergeCell ref="A75:D75"/>
    <mergeCell ref="A76:D76"/>
    <mergeCell ref="A77:D77"/>
    <mergeCell ref="A78:D78"/>
    <mergeCell ref="A79:D79"/>
    <mergeCell ref="A80:F80"/>
    <mergeCell ref="A81:D81"/>
    <mergeCell ref="E81:E84"/>
    <mergeCell ref="A83:D83"/>
    <mergeCell ref="A73:F73"/>
    <mergeCell ref="E13:E14"/>
    <mergeCell ref="A119:C119"/>
    <mergeCell ref="F81:F84"/>
    <mergeCell ref="A111:F111"/>
    <mergeCell ref="A112:B112"/>
    <mergeCell ref="C112:D112"/>
    <mergeCell ref="A113:B113"/>
    <mergeCell ref="C113:D113"/>
    <mergeCell ref="A118:C118"/>
    <mergeCell ref="A98:F98"/>
    <mergeCell ref="A99:D99"/>
    <mergeCell ref="A102:F102"/>
    <mergeCell ref="A103:B103"/>
    <mergeCell ref="C103:D103"/>
    <mergeCell ref="A92:D92"/>
    <mergeCell ref="A93:D93"/>
    <mergeCell ref="A94:D94"/>
    <mergeCell ref="A91:F91"/>
    <mergeCell ref="A87:F87"/>
    <mergeCell ref="A95:F95"/>
    <mergeCell ref="A96:D96"/>
    <mergeCell ref="E96:E97"/>
    <mergeCell ref="F96:F97"/>
    <mergeCell ref="A97:D97"/>
  </mergeCells>
  <pageMargins left="0.23622047244094491" right="0.43307086614173229" top="0.94488188976377963" bottom="0.9448818897637796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Филиппова Марина Владимировна</cp:lastModifiedBy>
  <cp:lastPrinted>2019-03-29T11:31:16Z</cp:lastPrinted>
  <dcterms:created xsi:type="dcterms:W3CDTF">2014-03-13T05:15:33Z</dcterms:created>
  <dcterms:modified xsi:type="dcterms:W3CDTF">2019-03-29T13:52:38Z</dcterms:modified>
</cp:coreProperties>
</file>